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firstSheet="1" activeTab="1"/>
  </bookViews>
  <sheets>
    <sheet name="NĂM HỌC 2015 - 2016" sheetId="1" r:id="rId1"/>
    <sheet name="MẪU 09 CKNNS 2022 - 202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<sst xmlns="http://schemas.openxmlformats.org/spreadsheetml/2006/main" count="160" uniqueCount="96">
  <si>
    <t>Độc lập - Tự do - Hạnh phúc</t>
  </si>
  <si>
    <t>THÔNG BÁO</t>
  </si>
  <si>
    <t>Số TT</t>
  </si>
  <si>
    <t>Nội dung</t>
  </si>
  <si>
    <t>Số tiền</t>
  </si>
  <si>
    <t>Ghi chú</t>
  </si>
  <si>
    <t>I</t>
  </si>
  <si>
    <t>II</t>
  </si>
  <si>
    <t>Chương:622</t>
  </si>
  <si>
    <t>Quỹ phụ huynh, quỹ xã hội hóa, quỹ phụ huynh</t>
  </si>
  <si>
    <t>Quỹ phụ huynh</t>
  </si>
  <si>
    <t xml:space="preserve"> Quỹ xã hội hóa</t>
  </si>
  <si>
    <t>Bán Trú</t>
  </si>
  <si>
    <t>Thủ trưởng đơn vị</t>
  </si>
  <si>
    <t xml:space="preserve">   CỘNG HÒA XÃ HỘI CHỦ NGHĨA VIỆT NAM</t>
  </si>
  <si>
    <t>Số tiền huy động được còn dư</t>
  </si>
  <si>
    <t> Đơn vị tính: đồng</t>
  </si>
  <si>
    <t>Người lập</t>
  </si>
  <si>
    <t>*</t>
  </si>
  <si>
    <t>Huy động các khoản đóng góp:</t>
  </si>
  <si>
    <t>Số tiền huy động được còn dư năm học 2015 - 2016</t>
  </si>
  <si>
    <t>Sử dụng số tiền huy động các khoản đóng góp</t>
  </si>
  <si>
    <t>a</t>
  </si>
  <si>
    <t>b</t>
  </si>
  <si>
    <t>c</t>
  </si>
  <si>
    <t>Tuyển sinh</t>
  </si>
  <si>
    <t>Quỹ Tạp vụ</t>
  </si>
  <si>
    <t>d</t>
  </si>
  <si>
    <t>Phụ phí</t>
  </si>
  <si>
    <t>Dự kiến Huy động các khoản đóng góp:</t>
  </si>
  <si>
    <t>Khoản thu bắt buộc</t>
  </si>
  <si>
    <t>Khoản Thu theo thỏa thuận</t>
  </si>
  <si>
    <t>40.000 đ/cháu/tháng</t>
  </si>
  <si>
    <t>Phiếu ăn</t>
  </si>
  <si>
    <t>13.000 đ/cháu/ngày</t>
  </si>
  <si>
    <t>Chăm sóc bán trú</t>
  </si>
  <si>
    <t>120.000 đ/cháu/tháng</t>
  </si>
  <si>
    <t xml:space="preserve"> Quỹ xã hội hóa(Dự kiến huy động trong 350 phụ huynh có con em học tại trường)</t>
  </si>
  <si>
    <t>Quỹ phụ huynh(Dự kiến huy động trong 350 phụ huynh có con em học tại trường)</t>
  </si>
  <si>
    <t>Nam Bình, ngày ... tháng ... Năm 2016</t>
  </si>
  <si>
    <t>Tiền  tạp vụ, cấp dưỡng, phụ phí, mua sắm ban đầu</t>
  </si>
  <si>
    <t>Tiền tạp vụ, cấp dưỡng, phụ phí, mua sắm ban đầu</t>
  </si>
  <si>
    <t>ĐăkN'DRung , ngày ... tháng ... Năm 2017</t>
  </si>
  <si>
    <t>Nguyễn Thúy Hồng</t>
  </si>
  <si>
    <t>Võ Thị Kim Khanh</t>
  </si>
  <si>
    <t>Đơn vị: Trường Mầm Non Hướng Dương</t>
  </si>
  <si>
    <t>CÔNG KHAI QUYẾT TOÁN THU - CHI KHOẢN ĐÓNG GÓP QUỸ NGOÀI NGÂN SÁCH NĂM 2015-2016</t>
  </si>
  <si>
    <t>Số tiền huy động được còn dư năm học 2014 - 2015</t>
  </si>
  <si>
    <t xml:space="preserve">Tặng hiện vật là một ngôi nhà </t>
  </si>
  <si>
    <t>Tặng hiện vật là một nửa móng nhà bán trú cho em</t>
  </si>
  <si>
    <t>Chi tiền làm cỏ, dọn vệ sinh các điểm lớp</t>
  </si>
  <si>
    <t>Chi tiền ủng hộ nhà trường khi kinh phí còn hạn hẹp</t>
  </si>
  <si>
    <t>Chi tiền mua bánh kẹo khai giảng</t>
  </si>
  <si>
    <t>Chi mua giấy bút hội phụ huynh</t>
  </si>
  <si>
    <t>Chi bánh kẹo, trang trí sân khấu, thuê múa lân trung thu</t>
  </si>
  <si>
    <t>Chi đại hội cha mẹ học sinh</t>
  </si>
  <si>
    <t xml:space="preserve">Chi bánh kẹo liên hoan văn nghệ 20-11 </t>
  </si>
  <si>
    <t>Ủng hộ trẻ đi thi huyện</t>
  </si>
  <si>
    <t>Chi quà 1-6</t>
  </si>
  <si>
    <t>Tổng kết năm học</t>
  </si>
  <si>
    <t>CÔNG KHAI DỰ TOÁN THU KHOẢN ĐÓNG GÓP QUỸ NGOÀI NGÂN SÁCH NĂM 2015-2016</t>
  </si>
  <si>
    <t>III</t>
  </si>
  <si>
    <t>Quỹ hội phụ huynh</t>
  </si>
  <si>
    <t>Nước uống học sinh</t>
  </si>
  <si>
    <t>Thuê người dọn vệ sinh nhà vệ sinh học sinh</t>
  </si>
  <si>
    <t>Viện trợ - tài trợ cho các HĐGD theo thông tư 16</t>
  </si>
  <si>
    <t>Điện sinh hoạt cho học sinh</t>
  </si>
  <si>
    <t>Quỹ phục vụ công tác bán trú</t>
  </si>
  <si>
    <t>Tiền ăn</t>
  </si>
  <si>
    <t>Thuê người nấu ăn</t>
  </si>
  <si>
    <t>Chăm sóc giấc ngủ</t>
  </si>
  <si>
    <t>Đơn vị: Trường mầm non Hướng Dương</t>
  </si>
  <si>
    <t>Số tiền huy động được còn dư năm học 2021 - 2022</t>
  </si>
  <si>
    <t>Huy động các khoản đóng góp: 2022 - 2023</t>
  </si>
  <si>
    <t>Thu năm học 2022 - 2023</t>
  </si>
  <si>
    <t>Viện trợ - tài trợ theo thông tư 16 xây dựng sửa chữa cơ sở vật chất</t>
  </si>
  <si>
    <t>Quỹ khuyến học, khuyến tài</t>
  </si>
  <si>
    <t>Sử dụng số tiền huy động các khoản đóng góp
 năm học 2022 - 2023</t>
  </si>
  <si>
    <t>Thanh toán tiền thông tắc các công trình, hút bể
 phốt các lớp</t>
  </si>
  <si>
    <t>Chi tiền đổ bê tông cổng điểm trường chính</t>
  </si>
  <si>
    <t>Chi tiền hỗ trợ các đội thi " Ngày hội thể thao của bé"</t>
  </si>
  <si>
    <t>Chi tiền hỗ trợ các đội thi " Bé yêu tiếng việt:"</t>
  </si>
  <si>
    <t>Chi tiền hỗ trợ các đội thi " Họa sỹ tý hon"</t>
  </si>
  <si>
    <t>Chi tiền mua bông bóng trang trí hội thi</t>
  </si>
  <si>
    <t>Chi mua bánh kẹo, thuê đồ biểu diễn văn nghệ ngày khai giảng</t>
  </si>
  <si>
    <t>Chi mua bánh kẹo, thuê đồ biểu diễn văn nghệ ngày trung thu</t>
  </si>
  <si>
    <t>Chi tiền treo cho đội múa lân 03 điểm trường</t>
  </si>
  <si>
    <t>Chi mua bánh kẹo, thuê đồ biểu diễn văn nghệ hội thi " Họa sỹ tý hon"</t>
  </si>
  <si>
    <t>Chi mua bánh kẹo, thuê đồ biểu diễn văn nghệ hội thi " Bé yêu tiếng việt"</t>
  </si>
  <si>
    <t>Chi mua bánh kẹo, thuê đồ biểu diễn văn nghệ tổng kết năm học</t>
  </si>
  <si>
    <t>Chi mua bánh kẹo, thuê đồ biểu diễn văn nghệ hội thi " Ngày hội thể thao của bé"</t>
  </si>
  <si>
    <t>1A</t>
  </si>
  <si>
    <t>2A</t>
  </si>
  <si>
    <t>Quỹ phục vụ công tác bán trú ( tiền ăn)</t>
  </si>
  <si>
    <t>Các khoản theo quy định( 06,16,55, khuyến học)</t>
  </si>
  <si>
    <t>CÔNG KHAI QUYẾT TOÁN THU - CHI KHOẢN ĐÓNG GÓP QUỸ NGOÀI NGÂN SÁCH NĂM HỌC 2022 - 2023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</si>
</sst>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#,##0;[Red]#,##0"/>
    <numFmt numFmtId="174" formatCode="#,##0.000"/>
    <numFmt numFmtId="175" formatCode="#.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vertical="top" wrapText="1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3" fontId="2" fillId="33" borderId="15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vertical="top" wrapText="1"/>
    </xf>
    <xf numFmtId="0" fontId="4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vertical="top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4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3" fontId="9" fillId="33" borderId="21" xfId="0" applyNumberFormat="1" applyFont="1" applyFill="1" applyBorder="1" applyAlignment="1">
      <alignment horizontal="right"/>
    </xf>
    <xf numFmtId="0" fontId="5" fillId="33" borderId="26" xfId="0" applyFont="1" applyFill="1" applyBorder="1" applyAlignment="1">
      <alignment horizontal="center"/>
    </xf>
    <xf numFmtId="0" fontId="2" fillId="33" borderId="21" xfId="0" applyFont="1" applyFill="1" applyBorder="1" applyAlignment="1">
      <alignment vertical="top" wrapText="1"/>
    </xf>
    <xf numFmtId="0" fontId="13" fillId="33" borderId="21" xfId="0" applyFont="1" applyFill="1" applyBorder="1" applyAlignment="1">
      <alignment horizontal="right"/>
    </xf>
    <xf numFmtId="0" fontId="4" fillId="33" borderId="26" xfId="0" applyFont="1" applyFill="1" applyBorder="1" applyAlignment="1">
      <alignment/>
    </xf>
    <xf numFmtId="3" fontId="13" fillId="33" borderId="21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58" fillId="0" borderId="0" xfId="0" applyFont="1" applyAlignment="1">
      <alignment/>
    </xf>
    <xf numFmtId="0" fontId="2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left" vertical="center"/>
    </xf>
    <xf numFmtId="0" fontId="15" fillId="33" borderId="2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vertical="center" wrapText="1"/>
    </xf>
    <xf numFmtId="0" fontId="16" fillId="33" borderId="21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14" fillId="33" borderId="21" xfId="0" applyFont="1" applyFill="1" applyBorder="1" applyAlignment="1">
      <alignment horizontal="left" vertical="center" wrapText="1"/>
    </xf>
    <xf numFmtId="0" fontId="16" fillId="33" borderId="2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3" fontId="58" fillId="0" borderId="0" xfId="0" applyNumberFormat="1" applyFont="1" applyAlignment="1">
      <alignment/>
    </xf>
    <xf numFmtId="0" fontId="18" fillId="0" borderId="30" xfId="0" applyFont="1" applyBorder="1" applyAlignment="1">
      <alignment/>
    </xf>
    <xf numFmtId="0" fontId="18" fillId="0" borderId="30" xfId="0" applyFont="1" applyBorder="1" applyAlignment="1">
      <alignment wrapText="1"/>
    </xf>
    <xf numFmtId="0" fontId="18" fillId="0" borderId="30" xfId="0" applyFont="1" applyBorder="1" applyAlignment="1">
      <alignment/>
    </xf>
    <xf numFmtId="0" fontId="59" fillId="0" borderId="21" xfId="0" applyFont="1" applyBorder="1" applyAlignment="1">
      <alignment wrapText="1"/>
    </xf>
    <xf numFmtId="0" fontId="14" fillId="33" borderId="21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16" fillId="33" borderId="21" xfId="0" applyFont="1" applyFill="1" applyBorder="1" applyAlignment="1">
      <alignment horizontal="center" vertical="center"/>
    </xf>
    <xf numFmtId="3" fontId="60" fillId="0" borderId="0" xfId="0" applyNumberFormat="1" applyFont="1" applyAlignment="1">
      <alignment/>
    </xf>
    <xf numFmtId="3" fontId="9" fillId="33" borderId="21" xfId="0" applyNumberFormat="1" applyFont="1" applyFill="1" applyBorder="1" applyAlignment="1">
      <alignment horizontal="right" vertical="center"/>
    </xf>
    <xf numFmtId="3" fontId="13" fillId="33" borderId="21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/>
    </xf>
    <xf numFmtId="3" fontId="19" fillId="0" borderId="21" xfId="0" applyNumberFormat="1" applyFont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Zalo%20Received%20Files\T&#7892;NG%20H&#7906;P%20C&#193;C%20KHO&#7842;N%20THU%20CHI%20NNS%20N&#258;M%20H&#7884;C%202021%20-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I&#7872;N%20&#258;N,%20PH&#7908;%20PH&#205;,%20C&#7844;P%20D&#431;&#7904;NG%202016-2017\N&#258;M%20H&#7884;C%202022%20-%202023\B&#7843;ng%20t&#7893;ng%20h&#7907;p%20thu%20ti&#7873;n%20b&#225;n%20tr&#250;%20th&#225;ng%209%20n&#259;m%20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cuments\Zalo%20Received%20Files\S&#7892;%20QU&#7928;%20TM%20THU%20-%20CHI%20C&#193;C%20KHO&#193;N%20NNS%20N&#258;M%20%2022-2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ỀN BÁN TRÚ"/>
      <sheetName val="NNS"/>
      <sheetName val="HỌC PHÍ"/>
    </sheetNames>
    <sheetDataSet>
      <sheetData sheetId="1">
        <row r="8">
          <cell r="B8" t="str">
            <v>Trang bị đầu cấp và trang bị hàng năm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áng 9"/>
      <sheetName val="Tháng 10"/>
      <sheetName val="Tháng 11"/>
      <sheetName val="Tháng 12"/>
      <sheetName val="Tháng 1"/>
      <sheetName val="Tháng 2"/>
      <sheetName val="Tháng 3"/>
      <sheetName val="Tháng 4"/>
      <sheetName val="Tháng 5"/>
      <sheetName val="Tổng hợp"/>
    </sheetNames>
    <sheetDataSet>
      <sheetData sheetId="9">
        <row r="16">
          <cell r="D16">
            <v>1139880000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ỗ trợ các hoạt động giáodục"/>
      <sheetName val="Viện trợ - tài trợ"/>
      <sheetName val="Quỹ hội phụ huynh"/>
      <sheetName val="Trang bị đầu cấp và hàng năm"/>
      <sheetName val="Thuê người dọn vệ sinh nhà VS "/>
      <sheetName val="Quỹ khuyến học"/>
      <sheetName val="Phiếu chi"/>
    </sheetNames>
    <sheetDataSet>
      <sheetData sheetId="0">
        <row r="38">
          <cell r="G38">
            <v>89380000</v>
          </cell>
        </row>
      </sheetData>
      <sheetData sheetId="2">
        <row r="30">
          <cell r="F30">
            <v>12195000</v>
          </cell>
          <cell r="G30">
            <v>12195000</v>
          </cell>
        </row>
      </sheetData>
      <sheetData sheetId="3">
        <row r="29">
          <cell r="F29">
            <v>48320000</v>
          </cell>
          <cell r="G29">
            <v>47598000</v>
          </cell>
        </row>
      </sheetData>
      <sheetData sheetId="5">
        <row r="30">
          <cell r="F30">
            <v>25110000</v>
          </cell>
          <cell r="G30">
            <v>24906000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zoomScalePageLayoutView="0" workbookViewId="0" topLeftCell="A37">
      <selection activeCell="D17" sqref="D17"/>
    </sheetView>
  </sheetViews>
  <sheetFormatPr defaultColWidth="9.00390625" defaultRowHeight="14.25"/>
  <cols>
    <col min="1" max="1" width="7.00390625" style="0" customWidth="1"/>
    <col min="2" max="2" width="41.375" style="0" customWidth="1"/>
    <col min="3" max="3" width="23.375" style="1" customWidth="1"/>
    <col min="4" max="4" width="19.625" style="0" customWidth="1"/>
  </cols>
  <sheetData>
    <row r="1" spans="1:4" ht="15">
      <c r="A1" s="2" t="s">
        <v>45</v>
      </c>
      <c r="B1" s="3"/>
      <c r="C1" s="10"/>
      <c r="D1" s="3"/>
    </row>
    <row r="2" spans="1:3" ht="15">
      <c r="A2" s="2"/>
      <c r="B2" s="3"/>
      <c r="C2"/>
    </row>
    <row r="3" spans="1:4" ht="14.25">
      <c r="A3" s="26"/>
      <c r="B3" s="82" t="s">
        <v>14</v>
      </c>
      <c r="C3" s="82"/>
      <c r="D3" s="82"/>
    </row>
    <row r="4" spans="1:4" ht="14.25">
      <c r="A4" s="26"/>
      <c r="B4" s="80" t="s">
        <v>0</v>
      </c>
      <c r="C4" s="80"/>
      <c r="D4" s="80"/>
    </row>
    <row r="5" spans="1:4" ht="15">
      <c r="A5" s="5"/>
      <c r="B5" s="3"/>
      <c r="C5" s="10"/>
      <c r="D5" s="3"/>
    </row>
    <row r="6" spans="1:4" ht="15">
      <c r="A6" s="6"/>
      <c r="B6" s="3"/>
      <c r="C6" s="10"/>
      <c r="D6" s="3"/>
    </row>
    <row r="7" spans="1:4" ht="15.75">
      <c r="A7" s="81" t="s">
        <v>1</v>
      </c>
      <c r="B7" s="81"/>
      <c r="C7" s="81"/>
      <c r="D7" s="81"/>
    </row>
    <row r="8" spans="1:4" ht="14.25">
      <c r="A8" s="82" t="s">
        <v>46</v>
      </c>
      <c r="B8" s="82"/>
      <c r="C8" s="82"/>
      <c r="D8" s="82"/>
    </row>
    <row r="9" spans="1:4" ht="15.75" thickBot="1">
      <c r="A9" s="6"/>
      <c r="B9" s="3"/>
      <c r="C9" s="10"/>
      <c r="D9" s="6" t="s">
        <v>16</v>
      </c>
    </row>
    <row r="10" spans="1:4" ht="14.25">
      <c r="A10" s="37" t="s">
        <v>2</v>
      </c>
      <c r="B10" s="38" t="s">
        <v>3</v>
      </c>
      <c r="C10" s="38" t="s">
        <v>4</v>
      </c>
      <c r="D10" s="39" t="s">
        <v>5</v>
      </c>
    </row>
    <row r="11" spans="1:4" ht="19.5" customHeight="1">
      <c r="A11" s="40" t="s">
        <v>6</v>
      </c>
      <c r="B11" s="41" t="s">
        <v>47</v>
      </c>
      <c r="C11" s="42">
        <v>96660000</v>
      </c>
      <c r="D11" s="43"/>
    </row>
    <row r="12" spans="1:4" ht="19.5" customHeight="1">
      <c r="A12" s="40" t="s">
        <v>7</v>
      </c>
      <c r="B12" s="44" t="s">
        <v>19</v>
      </c>
      <c r="C12" s="45"/>
      <c r="D12" s="46"/>
    </row>
    <row r="13" spans="1:4" ht="19.5" customHeight="1">
      <c r="A13" s="40" t="s">
        <v>18</v>
      </c>
      <c r="B13" s="44" t="s">
        <v>25</v>
      </c>
      <c r="C13" s="42">
        <v>0</v>
      </c>
      <c r="D13" s="46"/>
    </row>
    <row r="14" spans="1:4" ht="19.5" customHeight="1">
      <c r="A14" s="40" t="s">
        <v>18</v>
      </c>
      <c r="B14" s="44" t="s">
        <v>12</v>
      </c>
      <c r="C14" s="42">
        <f>C15</f>
        <v>264485000</v>
      </c>
      <c r="D14" s="46"/>
    </row>
    <row r="15" spans="1:4" ht="17.25" customHeight="1">
      <c r="A15" s="40"/>
      <c r="B15" s="44" t="s">
        <v>41</v>
      </c>
      <c r="C15" s="47">
        <f>119120000+145365000</f>
        <v>264485000</v>
      </c>
      <c r="D15" s="46"/>
    </row>
    <row r="16" spans="1:4" ht="19.5" customHeight="1">
      <c r="A16" s="40" t="s">
        <v>18</v>
      </c>
      <c r="B16" s="44" t="s">
        <v>9</v>
      </c>
      <c r="C16" s="42">
        <f>SUM(C17:C18)</f>
        <v>220400000</v>
      </c>
      <c r="D16" s="46"/>
    </row>
    <row r="17" spans="1:4" ht="19.5" customHeight="1">
      <c r="A17" s="40"/>
      <c r="B17" s="48" t="s">
        <v>11</v>
      </c>
      <c r="C17" s="47">
        <v>82960000</v>
      </c>
      <c r="D17" s="46"/>
    </row>
    <row r="18" spans="1:4" ht="19.5" customHeight="1">
      <c r="A18" s="40"/>
      <c r="B18" s="44" t="s">
        <v>10</v>
      </c>
      <c r="C18" s="47">
        <v>137440000</v>
      </c>
      <c r="D18" s="46"/>
    </row>
    <row r="19" spans="1:4" ht="19.5" customHeight="1">
      <c r="A19" s="40" t="s">
        <v>7</v>
      </c>
      <c r="B19" s="41" t="s">
        <v>21</v>
      </c>
      <c r="C19" s="42">
        <f>C22+C26</f>
        <v>454500000</v>
      </c>
      <c r="D19" s="46"/>
    </row>
    <row r="20" spans="1:4" ht="19.5" customHeight="1">
      <c r="A20" s="40">
        <v>1</v>
      </c>
      <c r="B20" s="44" t="s">
        <v>12</v>
      </c>
      <c r="C20" s="42">
        <f>C21</f>
        <v>264485000</v>
      </c>
      <c r="D20" s="46"/>
    </row>
    <row r="21" spans="1:4" ht="19.5" customHeight="1">
      <c r="A21" s="40"/>
      <c r="B21" s="44" t="s">
        <v>40</v>
      </c>
      <c r="C21" s="47">
        <f>C15</f>
        <v>264485000</v>
      </c>
      <c r="D21" s="46"/>
    </row>
    <row r="22" spans="1:4" ht="19.5" customHeight="1">
      <c r="A22" s="40">
        <v>2</v>
      </c>
      <c r="B22" s="44" t="str">
        <f>B16</f>
        <v>Quỹ phụ huynh, quỹ xã hội hóa, quỹ phụ huynh</v>
      </c>
      <c r="C22" s="42">
        <f>C23+C26</f>
        <v>317060000</v>
      </c>
      <c r="D22" s="46"/>
    </row>
    <row r="23" spans="1:4" ht="19.5" customHeight="1">
      <c r="A23" s="40" t="s">
        <v>22</v>
      </c>
      <c r="B23" s="44" t="str">
        <f>B17</f>
        <v> Quỹ xã hội hóa</v>
      </c>
      <c r="C23" s="42">
        <f>SUM(C24:C25)</f>
        <v>179620000</v>
      </c>
      <c r="D23" s="46"/>
    </row>
    <row r="24" spans="1:4" ht="32.25" customHeight="1">
      <c r="A24" s="40"/>
      <c r="B24" s="35" t="s">
        <v>48</v>
      </c>
      <c r="C24" s="47">
        <v>160800000</v>
      </c>
      <c r="D24" s="46"/>
    </row>
    <row r="25" spans="1:4" ht="24.75" customHeight="1">
      <c r="A25" s="40"/>
      <c r="B25" s="35" t="s">
        <v>49</v>
      </c>
      <c r="C25" s="47">
        <v>18820000</v>
      </c>
      <c r="D25" s="46"/>
    </row>
    <row r="26" spans="1:4" ht="19.5" customHeight="1">
      <c r="A26" s="40" t="s">
        <v>23</v>
      </c>
      <c r="B26" s="44" t="s">
        <v>10</v>
      </c>
      <c r="C26" s="42">
        <f>SUM(C27:C36)</f>
        <v>137440000</v>
      </c>
      <c r="D26" s="46"/>
    </row>
    <row r="27" spans="1:4" ht="32.25" customHeight="1">
      <c r="A27" s="40"/>
      <c r="B27" s="36" t="s">
        <v>50</v>
      </c>
      <c r="C27" s="47">
        <v>5670000</v>
      </c>
      <c r="D27" s="46"/>
    </row>
    <row r="28" spans="1:4" ht="35.25" customHeight="1">
      <c r="A28" s="40"/>
      <c r="B28" s="36" t="s">
        <v>51</v>
      </c>
      <c r="C28" s="47">
        <v>20000000</v>
      </c>
      <c r="D28" s="46"/>
    </row>
    <row r="29" spans="1:4" ht="44.25" customHeight="1">
      <c r="A29" s="40"/>
      <c r="B29" s="36" t="s">
        <v>52</v>
      </c>
      <c r="C29" s="47">
        <v>13875000</v>
      </c>
      <c r="D29" s="46"/>
    </row>
    <row r="30" spans="1:4" ht="31.5" customHeight="1">
      <c r="A30" s="40"/>
      <c r="B30" s="36" t="s">
        <v>53</v>
      </c>
      <c r="C30" s="47">
        <v>500000</v>
      </c>
      <c r="D30" s="46"/>
    </row>
    <row r="31" spans="1:4" ht="48" customHeight="1">
      <c r="A31" s="40"/>
      <c r="B31" s="36" t="s">
        <v>54</v>
      </c>
      <c r="C31" s="47">
        <v>16575000</v>
      </c>
      <c r="D31" s="46"/>
    </row>
    <row r="32" spans="1:4" ht="49.5" customHeight="1">
      <c r="A32" s="40"/>
      <c r="B32" s="36" t="s">
        <v>55</v>
      </c>
      <c r="C32" s="47">
        <v>9200000</v>
      </c>
      <c r="D32" s="46"/>
    </row>
    <row r="33" spans="1:4" ht="40.5" customHeight="1">
      <c r="A33" s="40"/>
      <c r="B33" s="36" t="s">
        <v>56</v>
      </c>
      <c r="C33" s="47">
        <v>14625000</v>
      </c>
      <c r="D33" s="46"/>
    </row>
    <row r="34" spans="1:4" ht="40.5" customHeight="1">
      <c r="A34" s="40"/>
      <c r="B34" s="36" t="s">
        <v>57</v>
      </c>
      <c r="C34" s="47">
        <v>5000000</v>
      </c>
      <c r="D34" s="46"/>
    </row>
    <row r="35" spans="1:4" ht="40.5" customHeight="1">
      <c r="A35" s="40"/>
      <c r="B35" s="36" t="s">
        <v>58</v>
      </c>
      <c r="C35" s="47">
        <v>13850000</v>
      </c>
      <c r="D35" s="46"/>
    </row>
    <row r="36" spans="1:4" ht="40.5" customHeight="1">
      <c r="A36" s="40"/>
      <c r="B36" s="36" t="s">
        <v>59</v>
      </c>
      <c r="C36" s="47">
        <v>38145000</v>
      </c>
      <c r="D36" s="46"/>
    </row>
    <row r="37" spans="1:4" ht="19.5" customHeight="1">
      <c r="A37" s="40" t="s">
        <v>27</v>
      </c>
      <c r="B37" s="44" t="s">
        <v>25</v>
      </c>
      <c r="C37" s="42">
        <v>0</v>
      </c>
      <c r="D37" s="46"/>
    </row>
    <row r="38" spans="1:4" ht="19.5" customHeight="1">
      <c r="A38" s="40" t="s">
        <v>7</v>
      </c>
      <c r="B38" s="41" t="s">
        <v>15</v>
      </c>
      <c r="C38" s="42">
        <f>SUM(C39:C40)</f>
        <v>0</v>
      </c>
      <c r="D38" s="46"/>
    </row>
    <row r="39" spans="1:4" ht="19.5" customHeight="1">
      <c r="A39" s="49">
        <v>1</v>
      </c>
      <c r="B39" s="44" t="s">
        <v>26</v>
      </c>
      <c r="C39" s="47">
        <v>0</v>
      </c>
      <c r="D39" s="46"/>
    </row>
    <row r="40" spans="1:4" ht="19.5" customHeight="1">
      <c r="A40" s="49">
        <v>2</v>
      </c>
      <c r="B40" s="48" t="s">
        <v>28</v>
      </c>
      <c r="C40" s="45">
        <v>0</v>
      </c>
      <c r="D40" s="46"/>
    </row>
    <row r="41" spans="1:4" ht="15.75" thickBot="1">
      <c r="A41" s="50"/>
      <c r="B41" s="51"/>
      <c r="C41" s="52"/>
      <c r="D41" s="53"/>
    </row>
    <row r="42" spans="1:4" ht="14.25">
      <c r="A42" s="25"/>
      <c r="B42" s="28"/>
      <c r="C42" s="83" t="s">
        <v>42</v>
      </c>
      <c r="D42" s="83"/>
    </row>
    <row r="43" spans="1:4" ht="14.25">
      <c r="A43" s="25"/>
      <c r="B43" s="27" t="s">
        <v>17</v>
      </c>
      <c r="C43" s="78" t="s">
        <v>13</v>
      </c>
      <c r="D43" s="78"/>
    </row>
    <row r="44" spans="1:4" ht="15">
      <c r="A44" s="9"/>
      <c r="B44" s="3"/>
      <c r="C44" s="10"/>
      <c r="D44" s="3"/>
    </row>
    <row r="45" spans="1:4" ht="15">
      <c r="A45" s="4"/>
      <c r="B45" s="3"/>
      <c r="C45" s="10"/>
      <c r="D45" s="3"/>
    </row>
    <row r="46" spans="1:4" ht="15">
      <c r="A46" s="3"/>
      <c r="B46" s="3"/>
      <c r="C46" s="10"/>
      <c r="D46" s="3"/>
    </row>
    <row r="47" spans="1:4" s="33" customFormat="1" ht="15">
      <c r="A47" s="32"/>
      <c r="B47" s="24" t="s">
        <v>43</v>
      </c>
      <c r="C47" s="79" t="s">
        <v>44</v>
      </c>
      <c r="D47" s="79"/>
    </row>
    <row r="86" spans="1:4" ht="15">
      <c r="A86" s="2" t="s">
        <v>45</v>
      </c>
      <c r="B86" s="3"/>
      <c r="C86" s="10"/>
      <c r="D86" s="3"/>
    </row>
    <row r="87" spans="1:3" ht="15">
      <c r="A87" s="2"/>
      <c r="B87" s="3"/>
      <c r="C87"/>
    </row>
    <row r="88" spans="1:4" ht="14.25">
      <c r="A88" s="26"/>
      <c r="B88" s="82" t="s">
        <v>14</v>
      </c>
      <c r="C88" s="82"/>
      <c r="D88" s="82"/>
    </row>
    <row r="89" spans="1:4" ht="14.25">
      <c r="A89" s="26"/>
      <c r="B89" s="80" t="s">
        <v>0</v>
      </c>
      <c r="C89" s="80"/>
      <c r="D89" s="80"/>
    </row>
    <row r="90" spans="1:4" ht="15">
      <c r="A90" s="5"/>
      <c r="B90" s="3"/>
      <c r="C90" s="10"/>
      <c r="D90" s="3"/>
    </row>
    <row r="91" spans="1:4" ht="15">
      <c r="A91" s="6"/>
      <c r="B91" s="3"/>
      <c r="C91" s="10"/>
      <c r="D91" s="3"/>
    </row>
    <row r="92" spans="1:4" ht="15.75">
      <c r="A92" s="81" t="s">
        <v>1</v>
      </c>
      <c r="B92" s="81"/>
      <c r="C92" s="81"/>
      <c r="D92" s="81"/>
    </row>
    <row r="93" spans="1:4" ht="14.25">
      <c r="A93" s="82" t="s">
        <v>60</v>
      </c>
      <c r="B93" s="82"/>
      <c r="C93" s="82"/>
      <c r="D93" s="82"/>
    </row>
    <row r="94" spans="1:4" ht="15.75" thickBot="1">
      <c r="A94" s="6"/>
      <c r="B94" s="3"/>
      <c r="C94" s="10"/>
      <c r="D94" s="6" t="s">
        <v>16</v>
      </c>
    </row>
    <row r="95" spans="1:4" ht="15" thickBot="1">
      <c r="A95" s="7" t="s">
        <v>2</v>
      </c>
      <c r="B95" s="8" t="s">
        <v>3</v>
      </c>
      <c r="C95" s="8" t="s">
        <v>4</v>
      </c>
      <c r="D95" s="8" t="s">
        <v>5</v>
      </c>
    </row>
    <row r="96" spans="1:4" ht="14.25">
      <c r="A96" s="11" t="s">
        <v>6</v>
      </c>
      <c r="B96" s="30" t="s">
        <v>20</v>
      </c>
      <c r="C96" s="17">
        <f>4344841+30000</f>
        <v>4374841</v>
      </c>
      <c r="D96" s="12"/>
    </row>
    <row r="97" spans="1:4" ht="14.25">
      <c r="A97" s="13" t="s">
        <v>7</v>
      </c>
      <c r="B97" s="14" t="s">
        <v>29</v>
      </c>
      <c r="C97" s="15"/>
      <c r="D97" s="16"/>
    </row>
    <row r="98" spans="1:4" ht="14.25">
      <c r="A98" s="13">
        <v>1</v>
      </c>
      <c r="B98" s="14" t="s">
        <v>30</v>
      </c>
      <c r="C98" s="17"/>
      <c r="D98" s="16"/>
    </row>
    <row r="99" spans="1:4" s="34" customFormat="1" ht="14.25">
      <c r="A99" s="29" t="s">
        <v>22</v>
      </c>
      <c r="B99" s="19" t="s">
        <v>25</v>
      </c>
      <c r="C99" s="18"/>
      <c r="D99" s="16"/>
    </row>
    <row r="100" spans="1:4" ht="14.25">
      <c r="A100" s="13">
        <v>2</v>
      </c>
      <c r="B100" s="14" t="s">
        <v>31</v>
      </c>
      <c r="C100" s="17"/>
      <c r="D100" s="16"/>
    </row>
    <row r="101" spans="1:4" ht="14.25">
      <c r="A101" s="29" t="s">
        <v>22</v>
      </c>
      <c r="B101" s="19" t="s">
        <v>28</v>
      </c>
      <c r="C101" s="18" t="s">
        <v>32</v>
      </c>
      <c r="D101" s="16"/>
    </row>
    <row r="102" spans="1:4" ht="14.25">
      <c r="A102" s="29" t="s">
        <v>23</v>
      </c>
      <c r="B102" s="19" t="s">
        <v>33</v>
      </c>
      <c r="C102" s="18" t="s">
        <v>34</v>
      </c>
      <c r="D102" s="16"/>
    </row>
    <row r="103" spans="1:4" ht="14.25">
      <c r="A103" s="29" t="s">
        <v>24</v>
      </c>
      <c r="B103" s="19" t="s">
        <v>35</v>
      </c>
      <c r="C103" s="18" t="s">
        <v>36</v>
      </c>
      <c r="D103" s="16"/>
    </row>
    <row r="104" spans="1:4" ht="14.25">
      <c r="A104" s="13">
        <v>3</v>
      </c>
      <c r="B104" s="14" t="s">
        <v>9</v>
      </c>
      <c r="C104" s="17">
        <f>SUM(C105:C106)</f>
        <v>189000000</v>
      </c>
      <c r="D104" s="16"/>
    </row>
    <row r="105" spans="1:4" ht="24">
      <c r="A105" s="29" t="s">
        <v>22</v>
      </c>
      <c r="B105" s="31" t="s">
        <v>37</v>
      </c>
      <c r="C105" s="18">
        <v>137000000</v>
      </c>
      <c r="D105" s="16"/>
    </row>
    <row r="106" spans="1:4" ht="24">
      <c r="A106" s="29" t="s">
        <v>23</v>
      </c>
      <c r="B106" s="19" t="s">
        <v>38</v>
      </c>
      <c r="C106" s="18">
        <v>52000000</v>
      </c>
      <c r="D106" s="16"/>
    </row>
    <row r="107" spans="1:4" ht="15" thickBot="1">
      <c r="A107" s="20"/>
      <c r="B107" s="21"/>
      <c r="C107" s="22"/>
      <c r="D107" s="23"/>
    </row>
    <row r="108" spans="1:4" ht="15">
      <c r="A108" s="9"/>
      <c r="B108" s="3"/>
      <c r="C108" s="10"/>
      <c r="D108" s="3"/>
    </row>
    <row r="109" spans="1:4" ht="14.25">
      <c r="A109" s="25"/>
      <c r="B109" s="28"/>
      <c r="C109" s="83" t="s">
        <v>39</v>
      </c>
      <c r="D109" s="83"/>
    </row>
    <row r="110" spans="1:4" ht="14.25">
      <c r="A110" s="25"/>
      <c r="B110" s="27" t="s">
        <v>17</v>
      </c>
      <c r="C110" s="78" t="s">
        <v>13</v>
      </c>
      <c r="D110" s="78"/>
    </row>
    <row r="111" spans="1:4" ht="15">
      <c r="A111" s="9"/>
      <c r="B111" s="3"/>
      <c r="C111" s="10"/>
      <c r="D111" s="3"/>
    </row>
    <row r="112" spans="1:4" ht="15">
      <c r="A112" s="4"/>
      <c r="B112" s="3"/>
      <c r="C112" s="10"/>
      <c r="D112" s="3"/>
    </row>
    <row r="113" spans="1:4" ht="15">
      <c r="A113" s="3"/>
      <c r="B113" s="3"/>
      <c r="C113" s="10"/>
      <c r="D113" s="3"/>
    </row>
    <row r="114" spans="1:4" ht="15">
      <c r="A114" s="3"/>
      <c r="B114" s="24"/>
      <c r="C114" s="79"/>
      <c r="D114" s="79"/>
    </row>
  </sheetData>
  <sheetProtection/>
  <mergeCells count="14">
    <mergeCell ref="C42:D42"/>
    <mergeCell ref="C43:D43"/>
    <mergeCell ref="C47:D47"/>
    <mergeCell ref="B88:D88"/>
    <mergeCell ref="B3:D3"/>
    <mergeCell ref="B4:D4"/>
    <mergeCell ref="A7:D7"/>
    <mergeCell ref="A8:D8"/>
    <mergeCell ref="C110:D110"/>
    <mergeCell ref="C114:D114"/>
    <mergeCell ref="B89:D89"/>
    <mergeCell ref="A92:D92"/>
    <mergeCell ref="A93:D93"/>
    <mergeCell ref="C109:D109"/>
  </mergeCells>
  <printOptions/>
  <pageMargins left="0.2" right="0.2" top="0.31" bottom="0.49" header="0.16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1">
      <selection activeCell="A1" sqref="A1:D16"/>
    </sheetView>
  </sheetViews>
  <sheetFormatPr defaultColWidth="9.00390625" defaultRowHeight="14.25"/>
  <cols>
    <col min="1" max="1" width="6.00390625" style="0" customWidth="1"/>
    <col min="2" max="2" width="40.00390625" style="0" customWidth="1"/>
    <col min="3" max="3" width="17.875" style="1" customWidth="1"/>
    <col min="4" max="4" width="16.25390625" style="0" customWidth="1"/>
    <col min="7" max="7" width="13.125" style="0" customWidth="1"/>
  </cols>
  <sheetData>
    <row r="1" spans="1:4" ht="15">
      <c r="A1" s="2" t="s">
        <v>71</v>
      </c>
      <c r="B1" s="3"/>
      <c r="C1" s="82" t="s">
        <v>14</v>
      </c>
      <c r="D1" s="82"/>
    </row>
    <row r="2" spans="1:4" ht="15">
      <c r="A2" s="2" t="s">
        <v>8</v>
      </c>
      <c r="B2" s="3"/>
      <c r="C2" s="80" t="s">
        <v>0</v>
      </c>
      <c r="D2" s="80"/>
    </row>
    <row r="3" spans="1:4" ht="15">
      <c r="A3" s="6"/>
      <c r="B3" s="3"/>
      <c r="C3" s="10"/>
      <c r="D3" s="3"/>
    </row>
    <row r="4" spans="1:4" ht="20.25">
      <c r="A4" s="84" t="s">
        <v>1</v>
      </c>
      <c r="B4" s="84"/>
      <c r="C4" s="84"/>
      <c r="D4" s="84"/>
    </row>
    <row r="5" spans="1:4" ht="14.25">
      <c r="A5" s="85" t="s">
        <v>95</v>
      </c>
      <c r="B5" s="85"/>
      <c r="C5" s="85"/>
      <c r="D5" s="85"/>
    </row>
    <row r="6" spans="1:4" ht="15">
      <c r="A6" s="6"/>
      <c r="B6" s="3"/>
      <c r="C6" s="10"/>
      <c r="D6" s="64" t="s">
        <v>16</v>
      </c>
    </row>
    <row r="7" spans="1:4" ht="27" customHeight="1">
      <c r="A7" s="55" t="s">
        <v>2</v>
      </c>
      <c r="B7" s="55" t="s">
        <v>3</v>
      </c>
      <c r="C7" s="55" t="s">
        <v>4</v>
      </c>
      <c r="D7" s="55" t="s">
        <v>5</v>
      </c>
    </row>
    <row r="8" spans="1:4" s="54" customFormat="1" ht="19.5" customHeight="1">
      <c r="A8" s="56" t="s">
        <v>6</v>
      </c>
      <c r="B8" s="57" t="s">
        <v>72</v>
      </c>
      <c r="C8" s="74">
        <v>3251000</v>
      </c>
      <c r="D8" s="58"/>
    </row>
    <row r="9" spans="1:4" s="54" customFormat="1" ht="19.5" customHeight="1">
      <c r="A9" s="56" t="s">
        <v>7</v>
      </c>
      <c r="B9" s="59" t="s">
        <v>73</v>
      </c>
      <c r="C9" s="74">
        <f>C10</f>
        <v>1845549000</v>
      </c>
      <c r="D9" s="60"/>
    </row>
    <row r="10" spans="1:4" s="61" customFormat="1" ht="19.5" customHeight="1">
      <c r="A10" s="56"/>
      <c r="B10" s="59" t="s">
        <v>74</v>
      </c>
      <c r="C10" s="74">
        <f>C11+C16+C17+C18+C19+C20+C21+C22+C23</f>
        <v>1845549000</v>
      </c>
      <c r="D10" s="60"/>
    </row>
    <row r="11" spans="1:4" s="54" customFormat="1" ht="19.5" customHeight="1">
      <c r="A11" s="56" t="s">
        <v>91</v>
      </c>
      <c r="B11" s="59" t="s">
        <v>93</v>
      </c>
      <c r="C11" s="74">
        <f>SUM(C12:C14)</f>
        <v>1557883000</v>
      </c>
      <c r="D11" s="60"/>
    </row>
    <row r="12" spans="1:4" s="61" customFormat="1" ht="19.5" customHeight="1">
      <c r="A12" s="56"/>
      <c r="B12" s="63" t="s">
        <v>68</v>
      </c>
      <c r="C12" s="75">
        <f>'[2]Tổng hợp'!$D$16</f>
        <v>1139880000</v>
      </c>
      <c r="D12" s="60"/>
    </row>
    <row r="13" spans="1:4" s="61" customFormat="1" ht="19.5" customHeight="1">
      <c r="A13" s="56"/>
      <c r="B13" s="63" t="s">
        <v>69</v>
      </c>
      <c r="C13" s="75">
        <v>243953000</v>
      </c>
      <c r="D13" s="60"/>
    </row>
    <row r="14" spans="1:4" s="61" customFormat="1" ht="19.5" customHeight="1">
      <c r="A14" s="56"/>
      <c r="B14" s="63" t="s">
        <v>70</v>
      </c>
      <c r="C14" s="75">
        <v>174050000</v>
      </c>
      <c r="D14" s="60"/>
    </row>
    <row r="15" spans="1:4" s="71" customFormat="1" ht="19.5" customHeight="1">
      <c r="A15" s="56" t="s">
        <v>92</v>
      </c>
      <c r="B15" s="59" t="s">
        <v>94</v>
      </c>
      <c r="C15" s="74">
        <f>SUM(C16:C23)</f>
        <v>287666000</v>
      </c>
      <c r="D15" s="70"/>
    </row>
    <row r="16" spans="1:4" s="61" customFormat="1" ht="27" customHeight="1">
      <c r="A16" s="72">
        <v>1</v>
      </c>
      <c r="B16" s="63" t="s">
        <v>75</v>
      </c>
      <c r="C16" s="75">
        <v>56186000</v>
      </c>
      <c r="D16" s="60"/>
    </row>
    <row r="17" spans="1:4" s="61" customFormat="1" ht="27" customHeight="1">
      <c r="A17" s="72">
        <v>2</v>
      </c>
      <c r="B17" s="63" t="s">
        <v>65</v>
      </c>
      <c r="C17" s="75">
        <v>89380000</v>
      </c>
      <c r="D17" s="60"/>
    </row>
    <row r="18" spans="1:7" s="61" customFormat="1" ht="19.5" customHeight="1">
      <c r="A18" s="72">
        <v>3</v>
      </c>
      <c r="B18" s="63" t="s">
        <v>66</v>
      </c>
      <c r="C18" s="75">
        <v>15491000</v>
      </c>
      <c r="D18" s="60"/>
      <c r="G18" s="65">
        <f>C10-C24</f>
        <v>119247000</v>
      </c>
    </row>
    <row r="19" spans="1:4" s="61" customFormat="1" ht="19.5" customHeight="1">
      <c r="A19" s="72">
        <v>4</v>
      </c>
      <c r="B19" s="63" t="s">
        <v>63</v>
      </c>
      <c r="C19" s="75">
        <v>12934000</v>
      </c>
      <c r="D19" s="60"/>
    </row>
    <row r="20" spans="1:4" s="61" customFormat="1" ht="19.5" customHeight="1">
      <c r="A20" s="72">
        <v>5</v>
      </c>
      <c r="B20" s="63" t="s">
        <v>64</v>
      </c>
      <c r="C20" s="75">
        <v>28050000</v>
      </c>
      <c r="D20" s="60"/>
    </row>
    <row r="21" spans="1:4" s="61" customFormat="1" ht="19.5" customHeight="1">
      <c r="A21" s="72">
        <v>6</v>
      </c>
      <c r="B21" s="63" t="str">
        <f>'[1]NNS'!$B$8</f>
        <v>Trang bị đầu cấp và trang bị hàng năm</v>
      </c>
      <c r="C21" s="75">
        <f>'[3]Trang bị đầu cấp và hàng năm'!$F$29</f>
        <v>48320000</v>
      </c>
      <c r="D21" s="60"/>
    </row>
    <row r="22" spans="1:4" s="61" customFormat="1" ht="19.5" customHeight="1">
      <c r="A22" s="72">
        <v>7</v>
      </c>
      <c r="B22" s="63" t="s">
        <v>62</v>
      </c>
      <c r="C22" s="75">
        <f>'[3]Quỹ hội phụ huynh'!$F$30</f>
        <v>12195000</v>
      </c>
      <c r="D22" s="60"/>
    </row>
    <row r="23" spans="1:4" s="61" customFormat="1" ht="19.5" customHeight="1">
      <c r="A23" s="72">
        <v>8</v>
      </c>
      <c r="B23" s="63" t="s">
        <v>76</v>
      </c>
      <c r="C23" s="75">
        <f>'[3]Quỹ khuyến học'!$F$30</f>
        <v>25110000</v>
      </c>
      <c r="D23" s="60"/>
    </row>
    <row r="24" spans="1:4" s="61" customFormat="1" ht="24" customHeight="1">
      <c r="A24" s="56" t="s">
        <v>61</v>
      </c>
      <c r="B24" s="62" t="s">
        <v>77</v>
      </c>
      <c r="C24" s="74">
        <f>C25+C30+C45+C46+C47+C48+C49</f>
        <v>1726302000</v>
      </c>
      <c r="D24" s="60"/>
    </row>
    <row r="25" spans="1:6" s="61" customFormat="1" ht="19.5" customHeight="1">
      <c r="A25" s="56" t="s">
        <v>91</v>
      </c>
      <c r="B25" s="59" t="s">
        <v>67</v>
      </c>
      <c r="C25" s="74">
        <f>SUM(C26:C28)</f>
        <v>1557883000</v>
      </c>
      <c r="D25" s="60"/>
      <c r="F25" s="65">
        <f>C11-C25</f>
        <v>0</v>
      </c>
    </row>
    <row r="26" spans="1:4" s="61" customFormat="1" ht="19.5" customHeight="1">
      <c r="A26" s="56"/>
      <c r="B26" s="63" t="s">
        <v>68</v>
      </c>
      <c r="C26" s="75">
        <v>1139880000</v>
      </c>
      <c r="D26" s="60"/>
    </row>
    <row r="27" spans="1:4" s="61" customFormat="1" ht="19.5" customHeight="1">
      <c r="A27" s="56"/>
      <c r="B27" s="63" t="s">
        <v>69</v>
      </c>
      <c r="C27" s="75">
        <v>243953000</v>
      </c>
      <c r="D27" s="60"/>
    </row>
    <row r="28" spans="1:4" s="61" customFormat="1" ht="19.5" customHeight="1">
      <c r="A28" s="56"/>
      <c r="B28" s="63" t="s">
        <v>70</v>
      </c>
      <c r="C28" s="75">
        <v>174050000</v>
      </c>
      <c r="D28" s="60"/>
    </row>
    <row r="29" spans="1:6" s="71" customFormat="1" ht="19.5" customHeight="1">
      <c r="A29" s="56" t="s">
        <v>92</v>
      </c>
      <c r="B29" s="59" t="s">
        <v>94</v>
      </c>
      <c r="C29" s="74">
        <f>C30+C33+C45+C46+C47+C48+C49+C50</f>
        <v>282705000</v>
      </c>
      <c r="D29" s="70"/>
      <c r="F29" s="73">
        <f>C8+C15-C29</f>
        <v>8212000</v>
      </c>
    </row>
    <row r="30" spans="1:4" s="61" customFormat="1" ht="19.5" customHeight="1">
      <c r="A30" s="56">
        <v>1</v>
      </c>
      <c r="B30" s="59" t="s">
        <v>75</v>
      </c>
      <c r="C30" s="74">
        <f>SUM(C31:C32)</f>
        <v>51600000</v>
      </c>
      <c r="D30" s="60"/>
    </row>
    <row r="31" spans="1:4" s="61" customFormat="1" ht="24.75" customHeight="1">
      <c r="A31" s="56"/>
      <c r="B31" s="67" t="s">
        <v>78</v>
      </c>
      <c r="C31" s="76">
        <v>35600000</v>
      </c>
      <c r="D31" s="60"/>
    </row>
    <row r="32" spans="1:4" s="61" customFormat="1" ht="19.5" customHeight="1">
      <c r="A32" s="56"/>
      <c r="B32" s="66" t="s">
        <v>79</v>
      </c>
      <c r="C32" s="76">
        <v>16000000</v>
      </c>
      <c r="D32" s="60"/>
    </row>
    <row r="33" spans="1:4" s="61" customFormat="1" ht="19.5" customHeight="1">
      <c r="A33" s="56">
        <v>2</v>
      </c>
      <c r="B33" s="59" t="s">
        <v>65</v>
      </c>
      <c r="C33" s="74">
        <f>'[3]Hỗ trợ các hoạt động giáodục'!$G$38</f>
        <v>89380000</v>
      </c>
      <c r="D33" s="60"/>
    </row>
    <row r="34" spans="1:4" s="61" customFormat="1" ht="19.5" customHeight="1">
      <c r="A34" s="56"/>
      <c r="B34" s="68" t="s">
        <v>80</v>
      </c>
      <c r="C34" s="76">
        <v>3000000</v>
      </c>
      <c r="D34" s="60"/>
    </row>
    <row r="35" spans="1:4" s="61" customFormat="1" ht="19.5" customHeight="1">
      <c r="A35" s="56"/>
      <c r="B35" s="68" t="s">
        <v>81</v>
      </c>
      <c r="C35" s="76">
        <v>3600000</v>
      </c>
      <c r="D35" s="60"/>
    </row>
    <row r="36" spans="1:4" s="61" customFormat="1" ht="19.5" customHeight="1">
      <c r="A36" s="56"/>
      <c r="B36" s="68" t="s">
        <v>82</v>
      </c>
      <c r="C36" s="76">
        <v>6000000</v>
      </c>
      <c r="D36" s="60"/>
    </row>
    <row r="37" spans="1:4" s="61" customFormat="1" ht="19.5" customHeight="1">
      <c r="A37" s="56"/>
      <c r="B37" s="68" t="s">
        <v>83</v>
      </c>
      <c r="C37" s="76">
        <v>380000</v>
      </c>
      <c r="D37" s="60"/>
    </row>
    <row r="38" spans="1:4" s="61" customFormat="1" ht="19.5" customHeight="1">
      <c r="A38" s="56"/>
      <c r="B38" s="68" t="s">
        <v>84</v>
      </c>
      <c r="C38" s="76">
        <v>10700000</v>
      </c>
      <c r="D38" s="60"/>
    </row>
    <row r="39" spans="1:4" s="61" customFormat="1" ht="19.5" customHeight="1">
      <c r="A39" s="56"/>
      <c r="B39" s="68" t="s">
        <v>85</v>
      </c>
      <c r="C39" s="76">
        <v>11200000</v>
      </c>
      <c r="D39" s="60"/>
    </row>
    <row r="40" spans="1:4" s="61" customFormat="1" ht="19.5" customHeight="1">
      <c r="A40" s="56"/>
      <c r="B40" s="68" t="s">
        <v>86</v>
      </c>
      <c r="C40" s="76">
        <v>3000000</v>
      </c>
      <c r="D40" s="60"/>
    </row>
    <row r="41" spans="1:4" s="61" customFormat="1" ht="28.5" customHeight="1">
      <c r="A41" s="56"/>
      <c r="B41" s="67" t="s">
        <v>90</v>
      </c>
      <c r="C41" s="76">
        <v>12850000</v>
      </c>
      <c r="D41" s="60"/>
    </row>
    <row r="42" spans="1:4" s="61" customFormat="1" ht="28.5" customHeight="1">
      <c r="A42" s="56"/>
      <c r="B42" s="67" t="s">
        <v>87</v>
      </c>
      <c r="C42" s="76">
        <v>13250000</v>
      </c>
      <c r="D42" s="60"/>
    </row>
    <row r="43" spans="1:4" s="61" customFormat="1" ht="28.5" customHeight="1">
      <c r="A43" s="56"/>
      <c r="B43" s="67" t="s">
        <v>88</v>
      </c>
      <c r="C43" s="76">
        <v>12050000</v>
      </c>
      <c r="D43" s="60"/>
    </row>
    <row r="44" spans="1:4" s="61" customFormat="1" ht="19.5" customHeight="1">
      <c r="A44" s="56"/>
      <c r="B44" s="67" t="s">
        <v>89</v>
      </c>
      <c r="C44" s="76">
        <v>13350000</v>
      </c>
      <c r="D44" s="60"/>
    </row>
    <row r="45" spans="1:4" s="61" customFormat="1" ht="19.5" customHeight="1">
      <c r="A45" s="56">
        <v>3</v>
      </c>
      <c r="B45" s="59" t="s">
        <v>66</v>
      </c>
      <c r="C45" s="74">
        <v>16042000</v>
      </c>
      <c r="D45" s="60"/>
    </row>
    <row r="46" spans="1:4" s="61" customFormat="1" ht="19.5" customHeight="1">
      <c r="A46" s="56">
        <v>4</v>
      </c>
      <c r="B46" s="59" t="s">
        <v>63</v>
      </c>
      <c r="C46" s="74">
        <v>12934000</v>
      </c>
      <c r="D46" s="60"/>
    </row>
    <row r="47" spans="1:4" s="61" customFormat="1" ht="19.5" customHeight="1">
      <c r="A47" s="56">
        <v>5</v>
      </c>
      <c r="B47" s="59" t="s">
        <v>64</v>
      </c>
      <c r="C47" s="74">
        <v>28050000</v>
      </c>
      <c r="D47" s="60"/>
    </row>
    <row r="48" spans="1:4" s="61" customFormat="1" ht="19.5" customHeight="1">
      <c r="A48" s="56">
        <v>6</v>
      </c>
      <c r="B48" s="59" t="str">
        <f>'[1]NNS'!$B$8</f>
        <v>Trang bị đầu cấp và trang bị hàng năm</v>
      </c>
      <c r="C48" s="74">
        <f>'[3]Trang bị đầu cấp và hàng năm'!$G$29</f>
        <v>47598000</v>
      </c>
      <c r="D48" s="60"/>
    </row>
    <row r="49" spans="1:4" s="61" customFormat="1" ht="19.5" customHeight="1">
      <c r="A49" s="56">
        <v>7</v>
      </c>
      <c r="B49" s="59" t="s">
        <v>62</v>
      </c>
      <c r="C49" s="74">
        <f>'[3]Quỹ hội phụ huynh'!$G$30</f>
        <v>12195000</v>
      </c>
      <c r="D49" s="60"/>
    </row>
    <row r="50" spans="1:4" s="71" customFormat="1" ht="19.5" customHeight="1">
      <c r="A50" s="56">
        <v>8</v>
      </c>
      <c r="B50" s="69" t="s">
        <v>76</v>
      </c>
      <c r="C50" s="77">
        <f>'[3]Quỹ khuyến học'!$G$30</f>
        <v>24906000</v>
      </c>
      <c r="D50" s="70"/>
    </row>
    <row r="51" spans="1:4" s="54" customFormat="1" ht="19.5" customHeight="1">
      <c r="A51" s="56" t="s">
        <v>61</v>
      </c>
      <c r="B51" s="57" t="s">
        <v>15</v>
      </c>
      <c r="C51" s="74">
        <f>SUM(C52:C63)</f>
        <v>8212000</v>
      </c>
      <c r="D51" s="60"/>
    </row>
    <row r="52" spans="1:4" s="61" customFormat="1" ht="19.5" customHeight="1">
      <c r="A52" s="56">
        <v>1</v>
      </c>
      <c r="B52" s="59" t="s">
        <v>67</v>
      </c>
      <c r="C52" s="74">
        <f>SUM(C53:C55)</f>
        <v>0</v>
      </c>
      <c r="D52" s="60"/>
    </row>
    <row r="53" spans="1:4" s="61" customFormat="1" ht="19.5" customHeight="1">
      <c r="A53" s="56"/>
      <c r="B53" s="63" t="s">
        <v>68</v>
      </c>
      <c r="C53" s="74">
        <f>C12-C26</f>
        <v>0</v>
      </c>
      <c r="D53" s="60"/>
    </row>
    <row r="54" spans="1:4" s="61" customFormat="1" ht="19.5" customHeight="1">
      <c r="A54" s="56"/>
      <c r="B54" s="63" t="s">
        <v>69</v>
      </c>
      <c r="C54" s="74">
        <f>C13-C27</f>
        <v>0</v>
      </c>
      <c r="D54" s="60"/>
    </row>
    <row r="55" spans="1:4" s="61" customFormat="1" ht="19.5" customHeight="1">
      <c r="A55" s="56"/>
      <c r="B55" s="63" t="s">
        <v>70</v>
      </c>
      <c r="C55" s="74">
        <f>C14-C28</f>
        <v>0</v>
      </c>
      <c r="D55" s="60"/>
    </row>
    <row r="56" spans="1:4" s="61" customFormat="1" ht="19.5" customHeight="1">
      <c r="A56" s="56">
        <v>2</v>
      </c>
      <c r="B56" s="59" t="s">
        <v>75</v>
      </c>
      <c r="C56" s="74">
        <f>C16-C30</f>
        <v>4586000</v>
      </c>
      <c r="D56" s="60"/>
    </row>
    <row r="57" spans="1:4" s="61" customFormat="1" ht="19.5" customHeight="1">
      <c r="A57" s="56">
        <v>3</v>
      </c>
      <c r="B57" s="59" t="s">
        <v>65</v>
      </c>
      <c r="C57" s="74">
        <f>C17-C33</f>
        <v>0</v>
      </c>
      <c r="D57" s="60"/>
    </row>
    <row r="58" spans="1:4" s="61" customFormat="1" ht="19.5" customHeight="1">
      <c r="A58" s="56">
        <v>4</v>
      </c>
      <c r="B58" s="59" t="s">
        <v>66</v>
      </c>
      <c r="C58" s="74">
        <f>C8+C18-C45</f>
        <v>2700000</v>
      </c>
      <c r="D58" s="60"/>
    </row>
    <row r="59" spans="1:4" s="61" customFormat="1" ht="19.5" customHeight="1">
      <c r="A59" s="56">
        <v>5</v>
      </c>
      <c r="B59" s="59" t="s">
        <v>63</v>
      </c>
      <c r="C59" s="74">
        <f>C19-C46</f>
        <v>0</v>
      </c>
      <c r="D59" s="60"/>
    </row>
    <row r="60" spans="1:4" s="61" customFormat="1" ht="19.5" customHeight="1">
      <c r="A60" s="56">
        <v>6</v>
      </c>
      <c r="B60" s="59" t="s">
        <v>64</v>
      </c>
      <c r="C60" s="74">
        <f>C20-C47</f>
        <v>0</v>
      </c>
      <c r="D60" s="60"/>
    </row>
    <row r="61" spans="1:4" s="61" customFormat="1" ht="19.5" customHeight="1">
      <c r="A61" s="56">
        <v>7</v>
      </c>
      <c r="B61" s="59" t="str">
        <f>'[1]NNS'!$B$8</f>
        <v>Trang bị đầu cấp và trang bị hàng năm</v>
      </c>
      <c r="C61" s="74">
        <f>C21-C48</f>
        <v>722000</v>
      </c>
      <c r="D61" s="60"/>
    </row>
    <row r="62" spans="1:4" s="61" customFormat="1" ht="19.5" customHeight="1">
      <c r="A62" s="56">
        <v>8</v>
      </c>
      <c r="B62" s="59" t="s">
        <v>62</v>
      </c>
      <c r="C62" s="74">
        <f>C22-C49</f>
        <v>0</v>
      </c>
      <c r="D62" s="60"/>
    </row>
    <row r="63" spans="1:4" s="61" customFormat="1" ht="19.5" customHeight="1">
      <c r="A63" s="56">
        <v>9</v>
      </c>
      <c r="B63" s="59" t="s">
        <v>76</v>
      </c>
      <c r="C63" s="74">
        <f>C23-C50</f>
        <v>204000</v>
      </c>
      <c r="D63" s="60"/>
    </row>
    <row r="64" spans="1:4" ht="15">
      <c r="A64" s="9"/>
      <c r="B64" s="3"/>
      <c r="C64" s="10"/>
      <c r="D64" s="3"/>
    </row>
    <row r="65" spans="1:4" ht="14.25" customHeight="1">
      <c r="A65" s="25"/>
      <c r="B65" s="28"/>
      <c r="C65" s="83"/>
      <c r="D65" s="83"/>
    </row>
    <row r="66" spans="1:4" ht="14.25">
      <c r="A66" s="25"/>
      <c r="B66" s="27"/>
      <c r="C66" s="78"/>
      <c r="D66" s="78"/>
    </row>
    <row r="67" spans="1:4" ht="15">
      <c r="A67" s="9"/>
      <c r="B67" s="3"/>
      <c r="C67" s="10"/>
      <c r="D67" s="3"/>
    </row>
    <row r="68" spans="1:4" ht="15">
      <c r="A68" s="4"/>
      <c r="B68" s="3"/>
      <c r="C68" s="10"/>
      <c r="D68" s="3"/>
    </row>
    <row r="69" spans="1:4" ht="15">
      <c r="A69" s="3"/>
      <c r="B69" s="3"/>
      <c r="C69" s="10"/>
      <c r="D69" s="3"/>
    </row>
    <row r="70" spans="1:4" s="33" customFormat="1" ht="15">
      <c r="A70" s="32"/>
      <c r="B70" s="24"/>
      <c r="C70" s="79"/>
      <c r="D70" s="79"/>
    </row>
  </sheetData>
  <sheetProtection/>
  <mergeCells count="7">
    <mergeCell ref="C1:D1"/>
    <mergeCell ref="C2:D2"/>
    <mergeCell ref="C65:D65"/>
    <mergeCell ref="C66:D66"/>
    <mergeCell ref="C70:D70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VTA</dc:creator>
  <cp:keywords/>
  <dc:description/>
  <cp:lastModifiedBy>Admin</cp:lastModifiedBy>
  <cp:lastPrinted>2023-10-21T02:29:42Z</cp:lastPrinted>
  <dcterms:created xsi:type="dcterms:W3CDTF">2017-03-23T07:11:58Z</dcterms:created>
  <dcterms:modified xsi:type="dcterms:W3CDTF">2023-12-12T03:39:31Z</dcterms:modified>
  <cp:category/>
  <cp:version/>
  <cp:contentType/>
  <cp:contentStatus/>
</cp:coreProperties>
</file>